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<sst xmlns="http://schemas.openxmlformats.org/spreadsheetml/2006/main" count="89" uniqueCount="68">
  <si>
    <t>附件1</t>
  </si>
  <si>
    <t>石柱县应急保障网点粮油最低库存量表</t>
  </si>
  <si>
    <t xml:space="preserve">                                                                                                                                                                 单位：人口/人       网点/个      库存量/吨</t>
  </si>
  <si>
    <t>序号</t>
  </si>
  <si>
    <t>乡镇（街道）</t>
  </si>
  <si>
    <t>常住人口</t>
  </si>
  <si>
    <t>配备网点</t>
  </si>
  <si>
    <t>粮油日均最低库存量</t>
  </si>
  <si>
    <t>备注</t>
  </si>
  <si>
    <t xml:space="preserve"> 合计</t>
  </si>
  <si>
    <t>城镇</t>
  </si>
  <si>
    <t>乡村</t>
  </si>
  <si>
    <t>城乡合计</t>
  </si>
  <si>
    <t>应配数</t>
  </si>
  <si>
    <t>实配数</t>
  </si>
  <si>
    <t>差数</t>
  </si>
  <si>
    <t>面粉面条</t>
  </si>
  <si>
    <t>大米</t>
  </si>
  <si>
    <t>食用油</t>
  </si>
  <si>
    <t>小计</t>
  </si>
  <si>
    <t>按15%</t>
  </si>
  <si>
    <t>南宾街道</t>
  </si>
  <si>
    <t>国家系统2个;菜籽油5升装190桶。</t>
  </si>
  <si>
    <t>万安街道</t>
  </si>
  <si>
    <t>菜籽油5升装165桶</t>
  </si>
  <si>
    <t>下路街道</t>
  </si>
  <si>
    <t>菜籽油5升装19桶</t>
  </si>
  <si>
    <t>西沱镇</t>
  </si>
  <si>
    <t>菜籽油5升装56桶</t>
  </si>
  <si>
    <t>黄水镇</t>
  </si>
  <si>
    <t>菜籽油5升装16桶</t>
  </si>
  <si>
    <t>悦崃镇</t>
  </si>
  <si>
    <t>菜籽油5升装17桶</t>
  </si>
  <si>
    <t>临溪镇</t>
  </si>
  <si>
    <t>菜籽油5升装14桶</t>
  </si>
  <si>
    <t>马武镇</t>
  </si>
  <si>
    <t>菜籽油5升装4桶</t>
  </si>
  <si>
    <t>沙子镇</t>
  </si>
  <si>
    <t>菜籽油5升装8桶</t>
  </si>
  <si>
    <t>王场镇</t>
  </si>
  <si>
    <t>菜籽油5升装6桶</t>
  </si>
  <si>
    <t>沿溪镇</t>
  </si>
  <si>
    <t>龙沙镇</t>
  </si>
  <si>
    <t>鱼池镇</t>
  </si>
  <si>
    <t>三河镇</t>
  </si>
  <si>
    <t>菜籽油5升装27桶</t>
  </si>
  <si>
    <t>大歇镇</t>
  </si>
  <si>
    <t>桥头镇</t>
  </si>
  <si>
    <t>万朝镇</t>
  </si>
  <si>
    <t>菜籽油5升装2桶</t>
  </si>
  <si>
    <t>冷水镇</t>
  </si>
  <si>
    <t>黄鹤镇</t>
  </si>
  <si>
    <t>枫木镇</t>
  </si>
  <si>
    <t>黎场乡</t>
  </si>
  <si>
    <t>三星乡</t>
  </si>
  <si>
    <t>六塘乡</t>
  </si>
  <si>
    <t>三益乡</t>
  </si>
  <si>
    <t>王家乡</t>
  </si>
  <si>
    <t>河嘴乡</t>
  </si>
  <si>
    <t>石家乡</t>
  </si>
  <si>
    <t>中益乡</t>
  </si>
  <si>
    <t>洗新乡</t>
  </si>
  <si>
    <t>龙潭乡</t>
  </si>
  <si>
    <t>新乐乡</t>
  </si>
  <si>
    <t>金玲乡</t>
  </si>
  <si>
    <t>金竹乡</t>
  </si>
  <si>
    <t>合计</t>
  </si>
  <si>
    <t xml:space="preserve">
说明：1.执行标准：重庆市粮食局（渝粮规范〔2022〕1号）和重庆市粮食局（渝粮发〔2022〕82号）文件；①网点配备计算方法，城镇常住人口+农村常住人口的15%；②区县（自治县）原则上每个乡镇（街道）至少设立1个粮食应急供应网点，且每3万人应至少设立1个粮食应急供应网点；
           2.最低库存量：按乡镇（街道）城镇常住人口+农村常住人口的15%的常住人口15天供应量计算;日均市场供应量标准按粮350克/人/天、油25克/人/天；
            3.粮油数量：①保留2位小数，②部分乡镇结合实际确定； 
            4.面粉面条比大米30:70。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</si>
</sst>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4"/>
      <color theme="1"/>
      <name val="方正楷体_GBK"/>
      <charset val="134"/>
    </font>
    <font>
      <sz val="16"/>
      <color theme="1"/>
      <name val="方正黑体_GBK"/>
      <charset val="134"/>
    </font>
    <font>
      <sz val="12"/>
      <color theme="1"/>
      <name val="方正楷体_GBK"/>
      <charset val="134"/>
    </font>
    <font>
      <sz val="12"/>
      <name val="方正楷体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6"/>
      <color rgb="FFFF0000"/>
      <name val="方正黑体_GBK"/>
      <charset val="134"/>
    </font>
    <font>
      <sz val="12"/>
      <color rgb="FFFF0000"/>
      <name val="方正楷体_GBK"/>
      <charset val="134"/>
    </font>
    <font>
      <sz val="11"/>
      <color theme="1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7" fontId="8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77" fontId="10" fillId="0" borderId="0" xfId="0" applyNumberFormat="1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C4" sqref="C4:G4"/>
    </sheetView>
  </sheetViews>
  <sheetFormatPr defaultColWidth="9" defaultRowHeight="13.5"/>
  <cols>
    <col min="1" max="1" width="5.375" customWidth="1"/>
    <col min="2" max="2" width="13.125" customWidth="1"/>
    <col min="3" max="7" width="10.25" customWidth="1"/>
    <col min="8" max="10" width="7.25" customWidth="1"/>
    <col min="14" max="14" width="18.25" customWidth="1"/>
  </cols>
  <sheetData>
    <row r="1" ht="18.75" spans="1:13">
      <c r="A1" s="1" t="s">
        <v>0</v>
      </c>
      <c r="B1" s="2"/>
      <c r="I1" s="22"/>
      <c r="J1" s="22"/>
      <c r="K1" s="23"/>
      <c r="L1" s="23"/>
      <c r="M1" s="23"/>
    </row>
    <row r="2" ht="20.25" spans="1:14">
      <c r="A2" s="3" t="s">
        <v>1</v>
      </c>
      <c r="B2" s="3"/>
      <c r="C2" s="3"/>
      <c r="D2" s="3"/>
      <c r="E2" s="3"/>
      <c r="F2" s="3"/>
      <c r="G2" s="3"/>
      <c r="H2" s="3"/>
      <c r="I2" s="24"/>
      <c r="J2" s="24"/>
      <c r="K2" s="25"/>
      <c r="L2" s="25"/>
      <c r="M2" s="25"/>
      <c r="N2" s="3"/>
    </row>
    <row r="3" ht="17" customHeight="1" spans="1:14">
      <c r="A3" s="4" t="s">
        <v>2</v>
      </c>
      <c r="B3" s="4"/>
      <c r="C3" s="4"/>
      <c r="D3" s="4"/>
      <c r="E3" s="4"/>
      <c r="F3" s="4"/>
      <c r="G3" s="4"/>
      <c r="H3" s="4"/>
      <c r="I3" s="26"/>
      <c r="J3" s="26"/>
      <c r="K3" s="27"/>
      <c r="L3" s="27"/>
      <c r="M3" s="27"/>
      <c r="N3" s="4"/>
    </row>
    <row r="4" ht="21" customHeight="1" spans="1:14">
      <c r="A4" s="5" t="s">
        <v>3</v>
      </c>
      <c r="B4" s="5" t="s">
        <v>4</v>
      </c>
      <c r="C4" s="6" t="s">
        <v>5</v>
      </c>
      <c r="D4" s="6"/>
      <c r="E4" s="6"/>
      <c r="F4" s="6"/>
      <c r="G4" s="6"/>
      <c r="H4" s="7" t="s">
        <v>6</v>
      </c>
      <c r="I4" s="28"/>
      <c r="J4" s="29"/>
      <c r="K4" s="30" t="s">
        <v>7</v>
      </c>
      <c r="L4" s="30"/>
      <c r="M4" s="30"/>
      <c r="N4" s="5" t="s">
        <v>8</v>
      </c>
    </row>
    <row r="5" ht="14.25" spans="1:14">
      <c r="A5" s="8"/>
      <c r="B5" s="8"/>
      <c r="C5" s="8" t="s">
        <v>9</v>
      </c>
      <c r="D5" s="8" t="s">
        <v>10</v>
      </c>
      <c r="E5" s="6" t="s">
        <v>11</v>
      </c>
      <c r="F5" s="6"/>
      <c r="G5" s="8" t="s">
        <v>12</v>
      </c>
      <c r="H5" s="6" t="s">
        <v>13</v>
      </c>
      <c r="I5" s="6" t="s">
        <v>14</v>
      </c>
      <c r="J5" s="5" t="s">
        <v>15</v>
      </c>
      <c r="K5" s="30" t="s">
        <v>16</v>
      </c>
      <c r="L5" s="31" t="s">
        <v>17</v>
      </c>
      <c r="M5" s="30" t="s">
        <v>18</v>
      </c>
      <c r="N5" s="8"/>
    </row>
    <row r="6" ht="21" customHeight="1" spans="1:14">
      <c r="A6" s="9"/>
      <c r="B6" s="9"/>
      <c r="C6" s="9"/>
      <c r="D6" s="9"/>
      <c r="E6" s="6" t="s">
        <v>19</v>
      </c>
      <c r="F6" s="6" t="s">
        <v>20</v>
      </c>
      <c r="G6" s="9"/>
      <c r="H6" s="6"/>
      <c r="I6" s="32"/>
      <c r="J6" s="9"/>
      <c r="K6" s="30"/>
      <c r="L6" s="33"/>
      <c r="M6" s="34"/>
      <c r="N6" s="9"/>
    </row>
    <row r="7" ht="27" spans="1:14">
      <c r="A7" s="6">
        <v>1</v>
      </c>
      <c r="B7" s="10" t="s">
        <v>21</v>
      </c>
      <c r="C7" s="6">
        <f t="shared" ref="C7:C40" si="0">D7+E7</f>
        <v>90477</v>
      </c>
      <c r="D7" s="6">
        <v>69271</v>
      </c>
      <c r="E7" s="6">
        <v>21206</v>
      </c>
      <c r="F7" s="11">
        <f t="shared" ref="F7:F39" si="1">E7*0.15</f>
        <v>3180.9</v>
      </c>
      <c r="G7" s="11">
        <f t="shared" ref="G7:G39" si="2">D7+F7</f>
        <v>72451.9</v>
      </c>
      <c r="H7" s="11">
        <v>3</v>
      </c>
      <c r="I7" s="11">
        <v>2</v>
      </c>
      <c r="J7" s="11">
        <v>1</v>
      </c>
      <c r="K7" s="30">
        <f t="shared" ref="K7:K33" si="3">G7*0.35*0.3*15/30/1000</f>
        <v>3.80372475</v>
      </c>
      <c r="L7" s="30">
        <f t="shared" ref="L7:L33" si="4">G7*0.37*0.7*15/30/1000</f>
        <v>9.38252105</v>
      </c>
      <c r="M7" s="30">
        <f t="shared" ref="M7:M29" si="5">G7*0.025*15/30/1000</f>
        <v>0.90564875</v>
      </c>
      <c r="N7" s="35" t="s">
        <v>22</v>
      </c>
    </row>
    <row r="8" ht="14.25" spans="1:14">
      <c r="A8" s="6">
        <v>2</v>
      </c>
      <c r="B8" s="12" t="s">
        <v>23</v>
      </c>
      <c r="C8" s="6">
        <f t="shared" si="0"/>
        <v>81064</v>
      </c>
      <c r="D8" s="6">
        <v>60212</v>
      </c>
      <c r="E8" s="6">
        <v>20852</v>
      </c>
      <c r="F8" s="11">
        <f t="shared" si="1"/>
        <v>3127.8</v>
      </c>
      <c r="G8" s="11">
        <f t="shared" si="2"/>
        <v>63339.8</v>
      </c>
      <c r="H8" s="11">
        <v>3</v>
      </c>
      <c r="I8" s="11">
        <v>3</v>
      </c>
      <c r="J8" s="11">
        <v>0</v>
      </c>
      <c r="K8" s="30">
        <f t="shared" si="3"/>
        <v>3.3253395</v>
      </c>
      <c r="L8" s="30">
        <f t="shared" si="4"/>
        <v>8.2025041</v>
      </c>
      <c r="M8" s="30">
        <f t="shared" si="5"/>
        <v>0.7917475</v>
      </c>
      <c r="N8" s="6" t="s">
        <v>24</v>
      </c>
    </row>
    <row r="9" ht="14.25" spans="1:14">
      <c r="A9" s="6">
        <v>3</v>
      </c>
      <c r="B9" s="12" t="s">
        <v>25</v>
      </c>
      <c r="C9" s="6">
        <f t="shared" si="0"/>
        <v>21367</v>
      </c>
      <c r="D9" s="6">
        <v>4274</v>
      </c>
      <c r="E9" s="6">
        <v>17093</v>
      </c>
      <c r="F9" s="11">
        <f t="shared" si="1"/>
        <v>2563.95</v>
      </c>
      <c r="G9" s="11">
        <f t="shared" si="2"/>
        <v>6837.95</v>
      </c>
      <c r="H9" s="11">
        <v>1</v>
      </c>
      <c r="I9" s="11">
        <v>1</v>
      </c>
      <c r="J9" s="11">
        <v>0</v>
      </c>
      <c r="K9" s="30">
        <f t="shared" si="3"/>
        <v>0.358992375</v>
      </c>
      <c r="L9" s="30">
        <f t="shared" si="4"/>
        <v>0.885514525</v>
      </c>
      <c r="M9" s="30">
        <f t="shared" si="5"/>
        <v>0.085474375</v>
      </c>
      <c r="N9" s="6" t="s">
        <v>26</v>
      </c>
    </row>
    <row r="10" ht="14.25" spans="1:14">
      <c r="A10" s="6">
        <v>4</v>
      </c>
      <c r="B10" s="12" t="s">
        <v>27</v>
      </c>
      <c r="C10" s="6">
        <f t="shared" si="0"/>
        <v>23599</v>
      </c>
      <c r="D10" s="6">
        <v>16965</v>
      </c>
      <c r="E10" s="6">
        <v>6634</v>
      </c>
      <c r="F10" s="11">
        <f t="shared" si="1"/>
        <v>995.1</v>
      </c>
      <c r="G10" s="11">
        <f t="shared" si="2"/>
        <v>17960.1</v>
      </c>
      <c r="H10" s="11">
        <v>1</v>
      </c>
      <c r="I10" s="11">
        <v>1</v>
      </c>
      <c r="J10" s="11">
        <v>0</v>
      </c>
      <c r="K10" s="30">
        <f t="shared" si="3"/>
        <v>0.94290525</v>
      </c>
      <c r="L10" s="30">
        <f t="shared" si="4"/>
        <v>2.32583295</v>
      </c>
      <c r="M10" s="30">
        <f t="shared" si="5"/>
        <v>0.22450125</v>
      </c>
      <c r="N10" s="6" t="s">
        <v>28</v>
      </c>
    </row>
    <row r="11" ht="14.25" spans="1:14">
      <c r="A11" s="6">
        <v>5</v>
      </c>
      <c r="B11" s="12" t="s">
        <v>29</v>
      </c>
      <c r="C11" s="6">
        <f t="shared" si="0"/>
        <v>8719</v>
      </c>
      <c r="D11" s="6">
        <v>4395</v>
      </c>
      <c r="E11" s="6">
        <v>4324</v>
      </c>
      <c r="F11" s="11">
        <f t="shared" si="1"/>
        <v>648.6</v>
      </c>
      <c r="G11" s="11">
        <f t="shared" si="2"/>
        <v>5043.6</v>
      </c>
      <c r="H11" s="11">
        <v>1</v>
      </c>
      <c r="I11" s="11">
        <v>1</v>
      </c>
      <c r="J11" s="11">
        <v>0</v>
      </c>
      <c r="K11" s="30">
        <f t="shared" si="3"/>
        <v>0.264789</v>
      </c>
      <c r="L11" s="30">
        <f t="shared" si="4"/>
        <v>0.6531462</v>
      </c>
      <c r="M11" s="30">
        <f t="shared" si="5"/>
        <v>0.063045</v>
      </c>
      <c r="N11" s="6" t="s">
        <v>30</v>
      </c>
    </row>
    <row r="12" ht="14.25" spans="1:14">
      <c r="A12" s="6">
        <v>6</v>
      </c>
      <c r="B12" s="12" t="s">
        <v>31</v>
      </c>
      <c r="C12" s="6">
        <f t="shared" si="0"/>
        <v>9798</v>
      </c>
      <c r="D12" s="6">
        <v>5568</v>
      </c>
      <c r="E12" s="6">
        <v>4230</v>
      </c>
      <c r="F12" s="11">
        <f t="shared" si="1"/>
        <v>634.5</v>
      </c>
      <c r="G12" s="11">
        <f t="shared" si="2"/>
        <v>6202.5</v>
      </c>
      <c r="H12" s="11">
        <v>1</v>
      </c>
      <c r="I12" s="11">
        <v>1</v>
      </c>
      <c r="J12" s="11">
        <v>0</v>
      </c>
      <c r="K12" s="30">
        <f t="shared" si="3"/>
        <v>0.32563125</v>
      </c>
      <c r="L12" s="30">
        <f t="shared" si="4"/>
        <v>0.80322375</v>
      </c>
      <c r="M12" s="30">
        <f t="shared" si="5"/>
        <v>0.07753125</v>
      </c>
      <c r="N12" s="6" t="s">
        <v>32</v>
      </c>
    </row>
    <row r="13" ht="14.25" spans="1:14">
      <c r="A13" s="6">
        <v>7</v>
      </c>
      <c r="B13" s="12" t="s">
        <v>33</v>
      </c>
      <c r="C13" s="6">
        <f t="shared" si="0"/>
        <v>11383</v>
      </c>
      <c r="D13" s="6">
        <v>4553</v>
      </c>
      <c r="E13" s="6">
        <v>6830</v>
      </c>
      <c r="F13" s="11">
        <f t="shared" si="1"/>
        <v>1024.5</v>
      </c>
      <c r="G13" s="11">
        <f t="shared" si="2"/>
        <v>5577.5</v>
      </c>
      <c r="H13" s="11">
        <v>1</v>
      </c>
      <c r="I13" s="11">
        <v>1</v>
      </c>
      <c r="J13" s="11">
        <v>0</v>
      </c>
      <c r="K13" s="30">
        <f t="shared" si="3"/>
        <v>0.29281875</v>
      </c>
      <c r="L13" s="30">
        <f t="shared" si="4"/>
        <v>0.72228625</v>
      </c>
      <c r="M13" s="30">
        <f t="shared" si="5"/>
        <v>0.06971875</v>
      </c>
      <c r="N13" s="6" t="s">
        <v>34</v>
      </c>
    </row>
    <row r="14" ht="14.25" spans="1:14">
      <c r="A14" s="6">
        <v>8</v>
      </c>
      <c r="B14" s="12" t="s">
        <v>35</v>
      </c>
      <c r="C14" s="6">
        <f t="shared" si="0"/>
        <v>6324</v>
      </c>
      <c r="D14" s="6">
        <v>1172</v>
      </c>
      <c r="E14" s="6">
        <v>5152</v>
      </c>
      <c r="F14" s="11">
        <f t="shared" si="1"/>
        <v>772.8</v>
      </c>
      <c r="G14" s="11">
        <f t="shared" si="2"/>
        <v>1944.8</v>
      </c>
      <c r="H14" s="11">
        <v>1</v>
      </c>
      <c r="I14" s="11">
        <v>1</v>
      </c>
      <c r="J14" s="11">
        <v>0</v>
      </c>
      <c r="K14" s="30">
        <f t="shared" si="3"/>
        <v>0.102102</v>
      </c>
      <c r="L14" s="30">
        <f t="shared" si="4"/>
        <v>0.2518516</v>
      </c>
      <c r="M14" s="30">
        <f t="shared" si="5"/>
        <v>0.02431</v>
      </c>
      <c r="N14" s="6" t="s">
        <v>36</v>
      </c>
    </row>
    <row r="15" ht="14.25" spans="1:14">
      <c r="A15" s="6">
        <v>9</v>
      </c>
      <c r="B15" s="12" t="s">
        <v>37</v>
      </c>
      <c r="C15" s="6">
        <f t="shared" si="0"/>
        <v>6458</v>
      </c>
      <c r="D15" s="6">
        <v>2325</v>
      </c>
      <c r="E15" s="6">
        <v>4133</v>
      </c>
      <c r="F15" s="11">
        <f t="shared" si="1"/>
        <v>619.95</v>
      </c>
      <c r="G15" s="11">
        <f t="shared" si="2"/>
        <v>2944.95</v>
      </c>
      <c r="H15" s="11">
        <v>1</v>
      </c>
      <c r="I15" s="11">
        <v>1</v>
      </c>
      <c r="J15" s="11">
        <v>0</v>
      </c>
      <c r="K15" s="30">
        <f t="shared" si="3"/>
        <v>0.154609875</v>
      </c>
      <c r="L15" s="30">
        <f t="shared" si="4"/>
        <v>0.381371025</v>
      </c>
      <c r="M15" s="30">
        <f t="shared" si="5"/>
        <v>0.036811875</v>
      </c>
      <c r="N15" s="6" t="s">
        <v>38</v>
      </c>
    </row>
    <row r="16" ht="14.25" spans="1:14">
      <c r="A16" s="6">
        <v>10</v>
      </c>
      <c r="B16" s="12" t="s">
        <v>39</v>
      </c>
      <c r="C16" s="6">
        <f t="shared" si="0"/>
        <v>4346</v>
      </c>
      <c r="D16" s="6">
        <v>1832</v>
      </c>
      <c r="E16" s="6">
        <v>2514</v>
      </c>
      <c r="F16" s="11">
        <f t="shared" si="1"/>
        <v>377.1</v>
      </c>
      <c r="G16" s="11">
        <f t="shared" si="2"/>
        <v>2209.1</v>
      </c>
      <c r="H16" s="11">
        <v>1</v>
      </c>
      <c r="I16" s="11">
        <v>1</v>
      </c>
      <c r="J16" s="11">
        <v>0</v>
      </c>
      <c r="K16" s="30">
        <f t="shared" si="3"/>
        <v>0.11597775</v>
      </c>
      <c r="L16" s="30">
        <f t="shared" si="4"/>
        <v>0.28607845</v>
      </c>
      <c r="M16" s="30">
        <f t="shared" si="5"/>
        <v>0.02761375</v>
      </c>
      <c r="N16" s="6" t="s">
        <v>40</v>
      </c>
    </row>
    <row r="17" ht="14.25" spans="1:14">
      <c r="A17" s="6">
        <v>11</v>
      </c>
      <c r="B17" s="13" t="s">
        <v>41</v>
      </c>
      <c r="C17" s="14">
        <f t="shared" si="0"/>
        <v>4152</v>
      </c>
      <c r="D17" s="14">
        <v>902</v>
      </c>
      <c r="E17" s="14">
        <v>3250</v>
      </c>
      <c r="F17" s="15">
        <f t="shared" si="1"/>
        <v>487.5</v>
      </c>
      <c r="G17" s="15">
        <f t="shared" si="2"/>
        <v>1389.5</v>
      </c>
      <c r="H17" s="15">
        <v>1</v>
      </c>
      <c r="I17" s="15">
        <v>1</v>
      </c>
      <c r="J17" s="15">
        <v>0</v>
      </c>
      <c r="K17" s="30">
        <f t="shared" si="3"/>
        <v>0.07294875</v>
      </c>
      <c r="L17" s="30">
        <f t="shared" si="4"/>
        <v>0.17994025</v>
      </c>
      <c r="M17" s="30">
        <f t="shared" si="5"/>
        <v>0.01736875</v>
      </c>
      <c r="N17" s="6" t="s">
        <v>36</v>
      </c>
    </row>
    <row r="18" ht="14.25" spans="1:14">
      <c r="A18" s="6">
        <v>12</v>
      </c>
      <c r="B18" s="13" t="s">
        <v>42</v>
      </c>
      <c r="C18" s="14">
        <f t="shared" si="0"/>
        <v>7582</v>
      </c>
      <c r="D18" s="14">
        <v>1998</v>
      </c>
      <c r="E18" s="14">
        <v>5584</v>
      </c>
      <c r="F18" s="15">
        <f t="shared" si="1"/>
        <v>837.6</v>
      </c>
      <c r="G18" s="15">
        <f t="shared" si="2"/>
        <v>2835.6</v>
      </c>
      <c r="H18" s="15">
        <v>1</v>
      </c>
      <c r="I18" s="15">
        <v>1</v>
      </c>
      <c r="J18" s="15">
        <v>0</v>
      </c>
      <c r="K18" s="30">
        <f t="shared" si="3"/>
        <v>0.148869</v>
      </c>
      <c r="L18" s="30">
        <f t="shared" si="4"/>
        <v>0.3672102</v>
      </c>
      <c r="M18" s="30">
        <f t="shared" si="5"/>
        <v>0.035445</v>
      </c>
      <c r="N18" s="6" t="s">
        <v>38</v>
      </c>
    </row>
    <row r="19" ht="14.25" spans="1:14">
      <c r="A19" s="6">
        <v>13</v>
      </c>
      <c r="B19" s="12" t="s">
        <v>43</v>
      </c>
      <c r="C19" s="6">
        <f t="shared" si="0"/>
        <v>8193</v>
      </c>
      <c r="D19" s="6">
        <v>1223</v>
      </c>
      <c r="E19" s="6">
        <v>6970</v>
      </c>
      <c r="F19" s="11">
        <f t="shared" si="1"/>
        <v>1045.5</v>
      </c>
      <c r="G19" s="11">
        <f t="shared" si="2"/>
        <v>2268.5</v>
      </c>
      <c r="H19" s="11">
        <v>1</v>
      </c>
      <c r="I19" s="11">
        <v>1</v>
      </c>
      <c r="J19" s="11">
        <v>0</v>
      </c>
      <c r="K19" s="30">
        <f t="shared" si="3"/>
        <v>0.11909625</v>
      </c>
      <c r="L19" s="30">
        <f t="shared" si="4"/>
        <v>0.29377075</v>
      </c>
      <c r="M19" s="30">
        <f t="shared" si="5"/>
        <v>0.02835625</v>
      </c>
      <c r="N19" s="6" t="s">
        <v>40</v>
      </c>
    </row>
    <row r="20" ht="14.25" spans="1:14">
      <c r="A20" s="6">
        <v>14</v>
      </c>
      <c r="B20" s="12" t="s">
        <v>44</v>
      </c>
      <c r="C20" s="6">
        <f t="shared" si="0"/>
        <v>16023</v>
      </c>
      <c r="D20" s="6">
        <v>9614</v>
      </c>
      <c r="E20" s="6">
        <v>6409</v>
      </c>
      <c r="F20" s="11">
        <f t="shared" si="1"/>
        <v>961.35</v>
      </c>
      <c r="G20" s="11">
        <f t="shared" si="2"/>
        <v>10575.35</v>
      </c>
      <c r="H20" s="11">
        <v>1</v>
      </c>
      <c r="I20" s="11">
        <v>1</v>
      </c>
      <c r="J20" s="11">
        <v>0</v>
      </c>
      <c r="K20" s="30">
        <f t="shared" si="3"/>
        <v>0.555205875</v>
      </c>
      <c r="L20" s="30">
        <f t="shared" si="4"/>
        <v>1.369507825</v>
      </c>
      <c r="M20" s="30">
        <f t="shared" si="5"/>
        <v>0.132191875</v>
      </c>
      <c r="N20" s="6" t="s">
        <v>45</v>
      </c>
    </row>
    <row r="21" ht="14.25" spans="1:14">
      <c r="A21" s="14">
        <v>15</v>
      </c>
      <c r="B21" s="13" t="s">
        <v>46</v>
      </c>
      <c r="C21" s="14">
        <f t="shared" si="0"/>
        <v>9864</v>
      </c>
      <c r="D21" s="14">
        <v>2348</v>
      </c>
      <c r="E21" s="14">
        <v>7516</v>
      </c>
      <c r="F21" s="15">
        <f t="shared" si="1"/>
        <v>1127.4</v>
      </c>
      <c r="G21" s="15">
        <f t="shared" si="2"/>
        <v>3475.4</v>
      </c>
      <c r="H21" s="15">
        <v>1</v>
      </c>
      <c r="I21" s="15">
        <v>1</v>
      </c>
      <c r="J21" s="15">
        <v>0</v>
      </c>
      <c r="K21" s="30">
        <f t="shared" si="3"/>
        <v>0.1824585</v>
      </c>
      <c r="L21" s="30">
        <f t="shared" si="4"/>
        <v>0.4500643</v>
      </c>
      <c r="M21" s="30">
        <f t="shared" si="5"/>
        <v>0.0434425</v>
      </c>
      <c r="N21" s="6" t="s">
        <v>38</v>
      </c>
    </row>
    <row r="22" ht="14.25" spans="1:14">
      <c r="A22" s="6">
        <v>16</v>
      </c>
      <c r="B22" s="12" t="s">
        <v>47</v>
      </c>
      <c r="C22" s="6">
        <f t="shared" si="0"/>
        <v>4315</v>
      </c>
      <c r="D22" s="6">
        <v>1468</v>
      </c>
      <c r="E22" s="6">
        <v>2847</v>
      </c>
      <c r="F22" s="11">
        <f t="shared" si="1"/>
        <v>427.05</v>
      </c>
      <c r="G22" s="11">
        <f t="shared" si="2"/>
        <v>1895.05</v>
      </c>
      <c r="H22" s="11">
        <v>1</v>
      </c>
      <c r="I22" s="11">
        <v>1</v>
      </c>
      <c r="J22" s="11">
        <v>0</v>
      </c>
      <c r="K22" s="30">
        <f t="shared" si="3"/>
        <v>0.099490125</v>
      </c>
      <c r="L22" s="30">
        <f t="shared" si="4"/>
        <v>0.245408975</v>
      </c>
      <c r="M22" s="30">
        <f t="shared" si="5"/>
        <v>0.023688125</v>
      </c>
      <c r="N22" s="6" t="s">
        <v>36</v>
      </c>
    </row>
    <row r="23" ht="14.25" spans="1:14">
      <c r="A23" s="6">
        <v>17</v>
      </c>
      <c r="B23" s="12" t="s">
        <v>48</v>
      </c>
      <c r="C23" s="6">
        <f t="shared" si="0"/>
        <v>2791</v>
      </c>
      <c r="D23" s="6">
        <v>252</v>
      </c>
      <c r="E23" s="6">
        <v>2539</v>
      </c>
      <c r="F23" s="11">
        <f t="shared" si="1"/>
        <v>380.85</v>
      </c>
      <c r="G23" s="11">
        <f t="shared" si="2"/>
        <v>632.85</v>
      </c>
      <c r="H23" s="11">
        <v>1</v>
      </c>
      <c r="I23" s="11">
        <v>1</v>
      </c>
      <c r="J23" s="11">
        <v>0</v>
      </c>
      <c r="K23" s="30">
        <f t="shared" si="3"/>
        <v>0.033224625</v>
      </c>
      <c r="L23" s="30">
        <f t="shared" si="4"/>
        <v>0.081954075</v>
      </c>
      <c r="M23" s="30">
        <f t="shared" si="5"/>
        <v>0.007910625</v>
      </c>
      <c r="N23" s="6" t="s">
        <v>49</v>
      </c>
    </row>
    <row r="24" ht="14.25" spans="1:14">
      <c r="A24" s="6">
        <v>18</v>
      </c>
      <c r="B24" s="13" t="s">
        <v>50</v>
      </c>
      <c r="C24" s="14">
        <f t="shared" si="0"/>
        <v>4226</v>
      </c>
      <c r="D24" s="14">
        <v>992</v>
      </c>
      <c r="E24" s="14">
        <v>3234</v>
      </c>
      <c r="F24" s="15">
        <f t="shared" si="1"/>
        <v>485.1</v>
      </c>
      <c r="G24" s="15">
        <f t="shared" si="2"/>
        <v>1477.1</v>
      </c>
      <c r="H24" s="15">
        <v>1</v>
      </c>
      <c r="I24" s="15">
        <v>1</v>
      </c>
      <c r="J24" s="15">
        <v>0</v>
      </c>
      <c r="K24" s="30">
        <f t="shared" si="3"/>
        <v>0.07754775</v>
      </c>
      <c r="L24" s="30">
        <f t="shared" si="4"/>
        <v>0.19128445</v>
      </c>
      <c r="M24" s="30">
        <f t="shared" si="5"/>
        <v>0.01846375</v>
      </c>
      <c r="N24" s="6" t="s">
        <v>36</v>
      </c>
    </row>
    <row r="25" ht="14.25" spans="1:14">
      <c r="A25" s="6">
        <v>19</v>
      </c>
      <c r="B25" s="12" t="s">
        <v>51</v>
      </c>
      <c r="C25" s="6">
        <f t="shared" si="0"/>
        <v>3593</v>
      </c>
      <c r="D25" s="6">
        <v>692</v>
      </c>
      <c r="E25" s="6">
        <v>2901</v>
      </c>
      <c r="F25" s="11">
        <f t="shared" si="1"/>
        <v>435.15</v>
      </c>
      <c r="G25" s="11">
        <f t="shared" si="2"/>
        <v>1127.15</v>
      </c>
      <c r="H25" s="11">
        <v>1</v>
      </c>
      <c r="I25" s="11">
        <v>1</v>
      </c>
      <c r="J25" s="11">
        <v>0</v>
      </c>
      <c r="K25" s="30">
        <f t="shared" si="3"/>
        <v>0.059175375</v>
      </c>
      <c r="L25" s="30">
        <f t="shared" si="4"/>
        <v>0.145965925</v>
      </c>
      <c r="M25" s="30">
        <f t="shared" si="5"/>
        <v>0.014089375</v>
      </c>
      <c r="N25" s="6" t="s">
        <v>49</v>
      </c>
    </row>
    <row r="26" ht="14.25" spans="1:14">
      <c r="A26" s="6">
        <v>20</v>
      </c>
      <c r="B26" s="12" t="s">
        <v>52</v>
      </c>
      <c r="C26" s="6">
        <f t="shared" si="0"/>
        <v>3500</v>
      </c>
      <c r="D26" s="6">
        <v>500</v>
      </c>
      <c r="E26" s="6">
        <v>3000</v>
      </c>
      <c r="F26" s="11">
        <f t="shared" si="1"/>
        <v>450</v>
      </c>
      <c r="G26" s="11">
        <f t="shared" si="2"/>
        <v>950</v>
      </c>
      <c r="H26" s="11">
        <v>1</v>
      </c>
      <c r="I26" s="11">
        <v>1</v>
      </c>
      <c r="J26" s="11">
        <v>0</v>
      </c>
      <c r="K26" s="30">
        <f t="shared" si="3"/>
        <v>0.049875</v>
      </c>
      <c r="L26" s="30">
        <f t="shared" si="4"/>
        <v>0.123025</v>
      </c>
      <c r="M26" s="30">
        <f t="shared" si="5"/>
        <v>0.011875</v>
      </c>
      <c r="N26" s="6" t="s">
        <v>49</v>
      </c>
    </row>
    <row r="27" ht="14.25" spans="1:14">
      <c r="A27" s="6">
        <v>21</v>
      </c>
      <c r="B27" s="12" t="s">
        <v>53</v>
      </c>
      <c r="C27" s="6">
        <f t="shared" si="0"/>
        <v>3126</v>
      </c>
      <c r="D27" s="16">
        <v>961</v>
      </c>
      <c r="E27" s="16">
        <v>2165</v>
      </c>
      <c r="F27" s="11">
        <f t="shared" si="1"/>
        <v>324.75</v>
      </c>
      <c r="G27" s="11">
        <f t="shared" si="2"/>
        <v>1285.75</v>
      </c>
      <c r="H27" s="11">
        <v>1</v>
      </c>
      <c r="I27" s="11">
        <v>1</v>
      </c>
      <c r="J27" s="11">
        <v>0</v>
      </c>
      <c r="K27" s="30">
        <f t="shared" si="3"/>
        <v>0.067501875</v>
      </c>
      <c r="L27" s="30">
        <f t="shared" si="4"/>
        <v>0.166504625</v>
      </c>
      <c r="M27" s="30">
        <f t="shared" si="5"/>
        <v>0.016071875</v>
      </c>
      <c r="N27" s="6" t="s">
        <v>36</v>
      </c>
    </row>
    <row r="28" ht="14.25" spans="1:14">
      <c r="A28" s="6">
        <v>22</v>
      </c>
      <c r="B28" s="12" t="s">
        <v>54</v>
      </c>
      <c r="C28" s="6">
        <f t="shared" si="0"/>
        <v>3500</v>
      </c>
      <c r="D28" s="6"/>
      <c r="E28" s="16">
        <v>3500</v>
      </c>
      <c r="F28" s="11">
        <f t="shared" si="1"/>
        <v>525</v>
      </c>
      <c r="G28" s="11">
        <f t="shared" si="2"/>
        <v>525</v>
      </c>
      <c r="H28" s="11">
        <v>1</v>
      </c>
      <c r="I28" s="11">
        <v>1</v>
      </c>
      <c r="J28" s="11">
        <v>0</v>
      </c>
      <c r="K28" s="30">
        <f t="shared" si="3"/>
        <v>0.0275625</v>
      </c>
      <c r="L28" s="30">
        <f t="shared" si="4"/>
        <v>0.0679875</v>
      </c>
      <c r="M28" s="30">
        <f t="shared" si="5"/>
        <v>0.0065625</v>
      </c>
      <c r="N28" s="6" t="s">
        <v>49</v>
      </c>
    </row>
    <row r="29" ht="14.25" spans="1:14">
      <c r="A29" s="6">
        <v>23</v>
      </c>
      <c r="B29" s="12" t="s">
        <v>55</v>
      </c>
      <c r="C29" s="6">
        <f t="shared" si="0"/>
        <v>4484</v>
      </c>
      <c r="D29" s="16">
        <v>1000</v>
      </c>
      <c r="E29" s="16">
        <v>3484</v>
      </c>
      <c r="F29" s="11">
        <f t="shared" si="1"/>
        <v>522.6</v>
      </c>
      <c r="G29" s="11">
        <f t="shared" si="2"/>
        <v>1522.6</v>
      </c>
      <c r="H29" s="11">
        <v>1</v>
      </c>
      <c r="I29" s="11">
        <v>1</v>
      </c>
      <c r="J29" s="11">
        <v>0</v>
      </c>
      <c r="K29" s="30">
        <f t="shared" si="3"/>
        <v>0.0799365</v>
      </c>
      <c r="L29" s="30">
        <f t="shared" si="4"/>
        <v>0.1971767</v>
      </c>
      <c r="M29" s="30">
        <f t="shared" si="5"/>
        <v>0.0190325</v>
      </c>
      <c r="N29" s="6" t="s">
        <v>36</v>
      </c>
    </row>
    <row r="30" ht="15.75" spans="1:14">
      <c r="A30" s="6">
        <v>24</v>
      </c>
      <c r="B30" s="12" t="s">
        <v>56</v>
      </c>
      <c r="C30" s="6">
        <f t="shared" si="0"/>
        <v>1008</v>
      </c>
      <c r="D30" s="6"/>
      <c r="E30" s="17">
        <v>1008</v>
      </c>
      <c r="F30" s="11">
        <f t="shared" si="1"/>
        <v>151.2</v>
      </c>
      <c r="G30" s="11">
        <f t="shared" si="2"/>
        <v>151.2</v>
      </c>
      <c r="H30" s="11">
        <v>1</v>
      </c>
      <c r="I30" s="11">
        <v>1</v>
      </c>
      <c r="J30" s="11">
        <v>0</v>
      </c>
      <c r="K30" s="30">
        <f t="shared" si="3"/>
        <v>0.007938</v>
      </c>
      <c r="L30" s="30">
        <f t="shared" si="4"/>
        <v>0.0195804</v>
      </c>
      <c r="M30" s="30">
        <v>0.01</v>
      </c>
      <c r="N30" s="6" t="s">
        <v>49</v>
      </c>
    </row>
    <row r="31" ht="14.25" spans="1:14">
      <c r="A31" s="6">
        <v>25</v>
      </c>
      <c r="B31" s="12" t="s">
        <v>57</v>
      </c>
      <c r="C31" s="6">
        <f t="shared" si="0"/>
        <v>5200</v>
      </c>
      <c r="D31" s="16">
        <v>700</v>
      </c>
      <c r="E31" s="16">
        <v>4500</v>
      </c>
      <c r="F31" s="11">
        <f t="shared" si="1"/>
        <v>675</v>
      </c>
      <c r="G31" s="11">
        <f t="shared" si="2"/>
        <v>1375</v>
      </c>
      <c r="H31" s="11">
        <v>1</v>
      </c>
      <c r="I31" s="11">
        <v>1</v>
      </c>
      <c r="J31" s="11">
        <v>0</v>
      </c>
      <c r="K31" s="30">
        <f t="shared" si="3"/>
        <v>0.0721875</v>
      </c>
      <c r="L31" s="30">
        <f t="shared" si="4"/>
        <v>0.1780625</v>
      </c>
      <c r="M31" s="30">
        <f t="shared" ref="M31:M33" si="6">G31*0.025*15/30/1000</f>
        <v>0.0171875</v>
      </c>
      <c r="N31" s="6" t="s">
        <v>36</v>
      </c>
    </row>
    <row r="32" ht="14.25" spans="1:14">
      <c r="A32" s="6">
        <v>26</v>
      </c>
      <c r="B32" s="12" t="s">
        <v>58</v>
      </c>
      <c r="C32" s="6">
        <f t="shared" si="0"/>
        <v>3628</v>
      </c>
      <c r="D32" s="16">
        <v>1214</v>
      </c>
      <c r="E32" s="16">
        <v>2414</v>
      </c>
      <c r="F32" s="11">
        <f t="shared" si="1"/>
        <v>362.1</v>
      </c>
      <c r="G32" s="11">
        <f t="shared" si="2"/>
        <v>1576.1</v>
      </c>
      <c r="H32" s="11">
        <v>1</v>
      </c>
      <c r="I32" s="11">
        <v>1</v>
      </c>
      <c r="J32" s="11">
        <v>0</v>
      </c>
      <c r="K32" s="30">
        <f t="shared" si="3"/>
        <v>0.08274525</v>
      </c>
      <c r="L32" s="30">
        <f t="shared" si="4"/>
        <v>0.20410495</v>
      </c>
      <c r="M32" s="30">
        <f t="shared" si="6"/>
        <v>0.01970125</v>
      </c>
      <c r="N32" s="6" t="s">
        <v>36</v>
      </c>
    </row>
    <row r="33" ht="14.25" spans="1:14">
      <c r="A33" s="6">
        <v>27</v>
      </c>
      <c r="B33" s="12" t="s">
        <v>59</v>
      </c>
      <c r="C33" s="6">
        <f t="shared" si="0"/>
        <v>5308</v>
      </c>
      <c r="D33" s="6"/>
      <c r="E33" s="16">
        <v>5308</v>
      </c>
      <c r="F33" s="11">
        <f t="shared" si="1"/>
        <v>796.2</v>
      </c>
      <c r="G33" s="11">
        <f t="shared" si="2"/>
        <v>796.2</v>
      </c>
      <c r="H33" s="11">
        <v>1</v>
      </c>
      <c r="I33" s="11">
        <v>1</v>
      </c>
      <c r="J33" s="11">
        <v>0</v>
      </c>
      <c r="K33" s="30">
        <f t="shared" si="3"/>
        <v>0.0418005</v>
      </c>
      <c r="L33" s="30">
        <f t="shared" si="4"/>
        <v>0.1031079</v>
      </c>
      <c r="M33" s="30">
        <f t="shared" si="6"/>
        <v>0.0099525</v>
      </c>
      <c r="N33" s="6" t="s">
        <v>49</v>
      </c>
    </row>
    <row r="34" ht="14.25" spans="1:14">
      <c r="A34" s="6">
        <v>28</v>
      </c>
      <c r="B34" s="18" t="s">
        <v>60</v>
      </c>
      <c r="C34" s="6">
        <f t="shared" si="0"/>
        <v>4057</v>
      </c>
      <c r="D34" s="16">
        <v>1423</v>
      </c>
      <c r="E34" s="16">
        <v>2634</v>
      </c>
      <c r="F34" s="11">
        <f t="shared" si="1"/>
        <v>395.1</v>
      </c>
      <c r="G34" s="11">
        <f t="shared" si="2"/>
        <v>1818.1</v>
      </c>
      <c r="H34" s="11">
        <v>1</v>
      </c>
      <c r="I34" s="11">
        <v>1</v>
      </c>
      <c r="J34" s="11">
        <v>0</v>
      </c>
      <c r="K34" s="30">
        <v>0.1</v>
      </c>
      <c r="L34" s="30">
        <v>0.24</v>
      </c>
      <c r="M34" s="30">
        <v>0.02</v>
      </c>
      <c r="N34" s="6" t="s">
        <v>36</v>
      </c>
    </row>
    <row r="35" ht="14.25" spans="1:14">
      <c r="A35" s="6">
        <v>29</v>
      </c>
      <c r="B35" s="12" t="s">
        <v>61</v>
      </c>
      <c r="C35" s="6">
        <f t="shared" si="0"/>
        <v>2252</v>
      </c>
      <c r="D35" s="6"/>
      <c r="E35" s="16">
        <v>2252</v>
      </c>
      <c r="F35" s="11">
        <f t="shared" si="1"/>
        <v>337.8</v>
      </c>
      <c r="G35" s="11">
        <f t="shared" si="2"/>
        <v>337.8</v>
      </c>
      <c r="H35" s="11">
        <v>1</v>
      </c>
      <c r="I35" s="11">
        <v>1</v>
      </c>
      <c r="J35" s="11">
        <v>0</v>
      </c>
      <c r="K35" s="30">
        <f>G35*0.35*0.3*15/30/1000</f>
        <v>0.0177345</v>
      </c>
      <c r="L35" s="30">
        <v>0.04</v>
      </c>
      <c r="M35" s="30">
        <v>0.01</v>
      </c>
      <c r="N35" s="6" t="s">
        <v>49</v>
      </c>
    </row>
    <row r="36" ht="14.25" spans="1:14">
      <c r="A36" s="6">
        <v>30</v>
      </c>
      <c r="B36" s="12" t="s">
        <v>62</v>
      </c>
      <c r="C36" s="6">
        <f t="shared" si="0"/>
        <v>1572</v>
      </c>
      <c r="D36" s="6"/>
      <c r="E36" s="16">
        <v>1572</v>
      </c>
      <c r="F36" s="11">
        <f t="shared" si="1"/>
        <v>235.8</v>
      </c>
      <c r="G36" s="11">
        <f t="shared" si="2"/>
        <v>235.8</v>
      </c>
      <c r="H36" s="11">
        <v>1</v>
      </c>
      <c r="I36" s="11">
        <v>1</v>
      </c>
      <c r="J36" s="11">
        <v>0</v>
      </c>
      <c r="K36" s="30">
        <v>0.01</v>
      </c>
      <c r="L36" s="30">
        <v>0.03</v>
      </c>
      <c r="M36" s="30">
        <v>0.01</v>
      </c>
      <c r="N36" s="6" t="s">
        <v>49</v>
      </c>
    </row>
    <row r="37" ht="14.25" spans="1:14">
      <c r="A37" s="6">
        <v>31</v>
      </c>
      <c r="B37" s="12" t="s">
        <v>63</v>
      </c>
      <c r="C37" s="6">
        <f t="shared" si="0"/>
        <v>1154</v>
      </c>
      <c r="D37" s="16">
        <v>116</v>
      </c>
      <c r="E37" s="16">
        <v>1038</v>
      </c>
      <c r="F37" s="11">
        <f t="shared" si="1"/>
        <v>155.7</v>
      </c>
      <c r="G37" s="11">
        <f t="shared" si="2"/>
        <v>271.7</v>
      </c>
      <c r="H37" s="11">
        <v>1</v>
      </c>
      <c r="I37" s="11">
        <v>1</v>
      </c>
      <c r="J37" s="11">
        <v>0</v>
      </c>
      <c r="K37" s="30">
        <v>0.01</v>
      </c>
      <c r="L37" s="30">
        <v>0.04</v>
      </c>
      <c r="M37" s="30">
        <v>0.01</v>
      </c>
      <c r="N37" s="6" t="s">
        <v>49</v>
      </c>
    </row>
    <row r="38" ht="14.25" spans="1:14">
      <c r="A38" s="6">
        <v>32</v>
      </c>
      <c r="B38" s="12" t="s">
        <v>64</v>
      </c>
      <c r="C38" s="6">
        <f t="shared" si="0"/>
        <v>1500</v>
      </c>
      <c r="D38" s="16">
        <v>800</v>
      </c>
      <c r="E38" s="16">
        <v>700</v>
      </c>
      <c r="F38" s="11">
        <f t="shared" si="1"/>
        <v>105</v>
      </c>
      <c r="G38" s="11">
        <f t="shared" si="2"/>
        <v>905</v>
      </c>
      <c r="H38" s="11">
        <v>1</v>
      </c>
      <c r="I38" s="11">
        <v>1</v>
      </c>
      <c r="J38" s="11">
        <v>0</v>
      </c>
      <c r="K38" s="30">
        <f>G38*0.35*0.3*15/30/1000</f>
        <v>0.0475125</v>
      </c>
      <c r="L38" s="30">
        <v>0.01</v>
      </c>
      <c r="M38" s="30">
        <v>0.01</v>
      </c>
      <c r="N38" s="6" t="s">
        <v>49</v>
      </c>
    </row>
    <row r="39" ht="14.25" spans="1:14">
      <c r="A39" s="6">
        <v>33</v>
      </c>
      <c r="B39" s="12" t="s">
        <v>65</v>
      </c>
      <c r="C39" s="6">
        <f t="shared" si="0"/>
        <v>355</v>
      </c>
      <c r="D39" s="16">
        <v>35</v>
      </c>
      <c r="E39" s="16">
        <v>320</v>
      </c>
      <c r="F39" s="11">
        <f t="shared" si="1"/>
        <v>48</v>
      </c>
      <c r="G39" s="11">
        <f t="shared" si="2"/>
        <v>83</v>
      </c>
      <c r="H39" s="11">
        <v>1</v>
      </c>
      <c r="I39" s="11">
        <v>1</v>
      </c>
      <c r="J39" s="11">
        <v>0</v>
      </c>
      <c r="K39" s="30">
        <v>0.01</v>
      </c>
      <c r="L39" s="30">
        <v>0.01</v>
      </c>
      <c r="M39" s="30">
        <v>0.0096</v>
      </c>
      <c r="N39" s="6" t="s">
        <v>49</v>
      </c>
    </row>
    <row r="40" ht="14.25" spans="1:14">
      <c r="A40" s="6">
        <v>34</v>
      </c>
      <c r="B40" s="19" t="s">
        <v>66</v>
      </c>
      <c r="C40" s="6">
        <f t="shared" si="0"/>
        <v>364918</v>
      </c>
      <c r="D40" s="6">
        <f t="shared" ref="D40:J40" si="7">SUM(D7:D39)</f>
        <v>196805</v>
      </c>
      <c r="E40" s="6">
        <f t="shared" si="7"/>
        <v>168113</v>
      </c>
      <c r="F40" s="11">
        <f t="shared" si="7"/>
        <v>25216.95</v>
      </c>
      <c r="G40" s="11">
        <f t="shared" si="7"/>
        <v>222021.95</v>
      </c>
      <c r="H40" s="11">
        <f t="shared" si="7"/>
        <v>37</v>
      </c>
      <c r="I40" s="11">
        <f t="shared" si="7"/>
        <v>36</v>
      </c>
      <c r="J40" s="11">
        <f t="shared" si="7"/>
        <v>1</v>
      </c>
      <c r="K40" s="30"/>
      <c r="L40" s="30"/>
      <c r="M40" s="30"/>
      <c r="N40" s="6"/>
    </row>
    <row r="41" ht="131" customHeight="1" spans="1:14">
      <c r="A41" s="20" t="s">
        <v>67</v>
      </c>
      <c r="B41" s="21"/>
      <c r="C41" s="21"/>
      <c r="D41" s="21"/>
      <c r="E41" s="21"/>
      <c r="F41" s="21"/>
      <c r="G41" s="21"/>
      <c r="H41" s="21"/>
      <c r="I41" s="36"/>
      <c r="J41" s="36"/>
      <c r="K41" s="37"/>
      <c r="L41" s="37"/>
      <c r="M41" s="37"/>
      <c r="N41" s="21"/>
    </row>
  </sheetData>
  <mergeCells count="20">
    <mergeCell ref="A1:B1"/>
    <mergeCell ref="A2:N2"/>
    <mergeCell ref="A3:N3"/>
    <mergeCell ref="C4:G4"/>
    <mergeCell ref="H4:J4"/>
    <mergeCell ref="K4:M4"/>
    <mergeCell ref="E5:F5"/>
    <mergeCell ref="A41:N41"/>
    <mergeCell ref="A4:A6"/>
    <mergeCell ref="B4:B6"/>
    <mergeCell ref="C5:C6"/>
    <mergeCell ref="D5:D6"/>
    <mergeCell ref="G5:G6"/>
    <mergeCell ref="H5:H6"/>
    <mergeCell ref="I5:I6"/>
    <mergeCell ref="J5:J6"/>
    <mergeCell ref="K5:K6"/>
    <mergeCell ref="L5:L6"/>
    <mergeCell ref="M5:M6"/>
    <mergeCell ref="N4:N6"/>
  </mergeCells>
  <printOptions horizontalCentered="1"/>
  <pageMargins left="0.393055555555556" right="0.393055555555556" top="0.786805555555556" bottom="0.393055555555556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embarrassed</cp:lastModifiedBy>
  <dcterms:created xsi:type="dcterms:W3CDTF">2022-02-09T06:47:00Z</dcterms:created>
  <dcterms:modified xsi:type="dcterms:W3CDTF">2023-11-17T06:51:09Z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74A54AC9E9D8433191B36AF9914782D0</vt:lpwstr>
  </property>
  <property fmtid="{D5CDD505-2E9C-101B-9397-08002B2CF9AE}" pid="3" name="KSOProductBuildVer">
    <vt:lpwstr>2052-12.1.0.15933</vt:lpwstr>
  </property>
</Properties>
</file>